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<sst xmlns="http://schemas.openxmlformats.org/spreadsheetml/2006/main" count="171" uniqueCount="131">
  <si>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</si>
  <si>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</si>
  <si>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</si>
  <si>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</si>
  <si>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</si>
  <si>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</si>
  <si>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</si>
  <si>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</si>
  <si>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</si>
  <si>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</si>
  <si>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</si>
  <si>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</si>
  <si>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</si>
  <si>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</si>
  <si>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</si>
  <si>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</si>
  <si>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</si>
  <si>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</si>
  <si>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</si>
  <si>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</si>
  <si>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</si>
  <si>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</si>
  <si>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</si>
  <si>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</si>
  <si>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</si>
  <si>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</si>
  <si>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</si>
  <si>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</si>
  <si>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>Trade payables</t>
  </si>
  <si>
    <t>Other payables</t>
  </si>
  <si>
    <t>Retained profit</t>
  </si>
  <si>
    <t>Provision for retirement benefits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</si>
  <si>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</si>
  <si>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</si>
  <si>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</si>
  <si>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</si>
  <si>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</si>
  <si>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</si>
  <si>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</si>
  <si>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</si>
  <si>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</si>
  <si>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</si>
  <si>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</si>
  <si>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</si>
  <si>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</si>
  <si>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</si>
  <si>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</si>
  <si>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</si>
  <si>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</si>
  <si>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</si>
  <si>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</si>
  <si>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</si>
  <si>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</si>
  <si>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</si>
  <si>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</si>
  <si>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</si>
  <si>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</si>
  <si>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</si>
  <si>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</si>
  <si>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</si>
  <si>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</si>
  <si>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</si>
  <si>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</si>
  <si>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</si>
  <si>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</si>
  <si>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</si>
  <si>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</si>
  <si>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</si>
  <si>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</si>
  <si>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</si>
  <si>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</si>
  <si>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</si>
  <si>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</si>
  <si>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</si>
  <si>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</si>
  <si>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</si>
  <si>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</si>
  <si>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</si>
  <si>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</si>
  <si>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</si>
  <si>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</si>
  <si>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</si>
  <si>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</si>
  <si>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</si>
  <si>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Repayment of hire purchase creditors</t>
  </si>
  <si>
    <t>Borrowings</t>
  </si>
  <si>
    <t>Deferred tax liabilities</t>
  </si>
  <si>
    <t>Balance as at 1 January 2004</t>
  </si>
  <si>
    <t>Dividend received from other investments</t>
  </si>
  <si>
    <t>As at 31/12/2004</t>
  </si>
  <si>
    <t>for the year ended 31 December 2004.</t>
  </si>
  <si>
    <t>Balance as at 1 January 2005</t>
  </si>
  <si>
    <t>Profit / (Loss) from operations</t>
  </si>
  <si>
    <t>Net decrease in cash and cash equivalents</t>
  </si>
  <si>
    <t>Net cash generated from / (used in) operating activities</t>
  </si>
  <si>
    <t>the Annual Financial Report for the year ended 31 December 2004.</t>
  </si>
  <si>
    <t>Amount due from associates</t>
  </si>
  <si>
    <t xml:space="preserve">Acquisition of Diperdana's business and subsidiaries </t>
  </si>
  <si>
    <t>Issue of Shares - Acquisition of subsidiary</t>
  </si>
  <si>
    <t>Investment in associated company</t>
  </si>
  <si>
    <t>Acquisition of subsidiaries, net of cash acquired</t>
  </si>
  <si>
    <t xml:space="preserve"> -</t>
  </si>
  <si>
    <t>Net cash (used in) financing activities</t>
  </si>
  <si>
    <t>Profit / (Loss) before taxation</t>
  </si>
  <si>
    <t>Tax recoverable</t>
  </si>
  <si>
    <t>Deferred tax assets</t>
  </si>
  <si>
    <t>Provision for taxation</t>
  </si>
  <si>
    <t>Profit / (Loss) after taxation</t>
  </si>
  <si>
    <t>Net Profit / (loss) for the period</t>
  </si>
  <si>
    <t>Net profit / (loss) for the period</t>
  </si>
  <si>
    <t>Issue of Shares</t>
  </si>
  <si>
    <t>Interim Report for the period ended 30 September 2005</t>
  </si>
  <si>
    <t>As at 30/9/2005</t>
  </si>
  <si>
    <t>Interim Report for the Period Ended 30 September 2005</t>
  </si>
  <si>
    <t>30/9/2005</t>
  </si>
  <si>
    <t>30/9/2004</t>
  </si>
  <si>
    <t>Interim report for the period ended 30 September 2005</t>
  </si>
  <si>
    <t>Balance as at 30 September 2004</t>
  </si>
  <si>
    <t>Balance as at 30 September 2005</t>
  </si>
  <si>
    <t>Dividend - 31 December 2003</t>
  </si>
  <si>
    <t>Dividend - 31 December 2004</t>
  </si>
  <si>
    <t>9 months ended</t>
  </si>
  <si>
    <t>30/9/04</t>
  </si>
  <si>
    <t>30/9/05</t>
  </si>
  <si>
    <t>Dividend paid</t>
  </si>
  <si>
    <t>Tax recovered/(paid)</t>
  </si>
  <si>
    <t>Net cash generated from / (used in) investing activities</t>
  </si>
  <si>
    <t xml:space="preserve">- Basic   </t>
  </si>
  <si>
    <t xml:space="preserve">                </t>
  </si>
  <si>
    <t xml:space="preserve">- Diluted  </t>
  </si>
  <si>
    <t xml:space="preserve">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</si>
</sst>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4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5" xfId="15" applyNumberFormat="1" applyFont="1" applyBorder="1" applyAlignment="1">
      <alignment/>
    </xf>
    <xf numFmtId="0" fontId="8" fillId="0" borderId="0" xfId="0" applyFont="1" applyAlignment="1" quotePrefix="1">
      <alignment/>
    </xf>
    <xf numFmtId="165" fontId="8" fillId="0" borderId="1" xfId="15" applyNumberFormat="1" applyFont="1" applyBorder="1" applyAlignment="1">
      <alignment/>
    </xf>
    <xf numFmtId="165" fontId="8" fillId="0" borderId="7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65" fontId="2" fillId="0" borderId="0" xfId="15" applyNumberFormat="1" applyFont="1" applyAlignment="1">
      <alignment/>
    </xf>
    <xf numFmtId="165" fontId="1" fillId="0" borderId="2" xfId="15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workbookViewId="0" topLeftCell="A20">
      <selection activeCell="D16" sqref="D1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19</v>
      </c>
      <c r="B2" s="2"/>
      <c r="C2" s="2"/>
      <c r="D2" s="2"/>
      <c r="E2" s="2"/>
      <c r="F2" s="2"/>
      <c r="G2" s="18"/>
    </row>
    <row r="3" spans="1:6" ht="15.75">
      <c r="A3" s="2" t="s">
        <v>33</v>
      </c>
      <c r="B3" s="2"/>
      <c r="C3" s="2"/>
      <c r="D3" s="2"/>
      <c r="E3" s="2"/>
      <c r="F3" s="2"/>
    </row>
    <row r="4" spans="1:6" ht="15.75">
      <c r="A4" s="2" t="s">
        <v>111</v>
      </c>
      <c r="B4" s="2"/>
      <c r="C4" s="2"/>
      <c r="D4" s="2"/>
      <c r="E4" s="2"/>
      <c r="F4" s="2"/>
    </row>
    <row r="5" ht="15.75">
      <c r="A5" s="15" t="s">
        <v>0</v>
      </c>
    </row>
    <row r="6" spans="5:7" s="3" customFormat="1" ht="15.75">
      <c r="E6" s="3" t="s">
        <v>112</v>
      </c>
      <c r="G6" s="3" t="s">
        <v>89</v>
      </c>
    </row>
    <row r="7" spans="5:7" ht="15.75">
      <c r="E7" s="3" t="s">
        <v>11</v>
      </c>
      <c r="G7" s="3" t="s">
        <v>11</v>
      </c>
    </row>
    <row r="9" spans="3:8" ht="15.75">
      <c r="C9" s="4" t="s">
        <v>20</v>
      </c>
      <c r="E9" s="5">
        <v>348677</v>
      </c>
      <c r="G9" s="5">
        <v>242521</v>
      </c>
      <c r="H9" s="5"/>
    </row>
    <row r="10" spans="5:8" ht="15.75">
      <c r="E10" s="5"/>
      <c r="G10" s="5"/>
      <c r="H10" s="5"/>
    </row>
    <row r="11" spans="3:8" ht="15.75">
      <c r="C11" s="4" t="s">
        <v>21</v>
      </c>
      <c r="E11" s="5">
        <v>0</v>
      </c>
      <c r="G11" s="5">
        <v>8870</v>
      </c>
      <c r="H11" s="5"/>
    </row>
    <row r="12" spans="5:8" ht="15.75">
      <c r="E12" s="5"/>
      <c r="G12" s="5"/>
      <c r="H12" s="5"/>
    </row>
    <row r="13" spans="3:8" ht="15.75">
      <c r="C13" s="6" t="s">
        <v>78</v>
      </c>
      <c r="E13" s="5">
        <v>29295</v>
      </c>
      <c r="G13" s="5">
        <v>16033</v>
      </c>
      <c r="H13" s="5"/>
    </row>
    <row r="14" spans="5:8" ht="15.75">
      <c r="E14" s="5"/>
      <c r="G14" s="5"/>
      <c r="H14" s="5"/>
    </row>
    <row r="15" spans="3:8" ht="15.75">
      <c r="C15" s="1" t="s">
        <v>22</v>
      </c>
      <c r="E15" s="5">
        <v>8846</v>
      </c>
      <c r="G15" s="5">
        <v>8729</v>
      </c>
      <c r="H15" s="5"/>
    </row>
    <row r="16" spans="3:8" ht="15.75">
      <c r="C16" s="1" t="s">
        <v>12</v>
      </c>
      <c r="D16" s="1" t="s">
        <v>12</v>
      </c>
      <c r="E16" s="5"/>
      <c r="G16" s="5"/>
      <c r="H16" s="5"/>
    </row>
    <row r="17" spans="3:8" ht="15.75">
      <c r="C17" s="1" t="s">
        <v>23</v>
      </c>
      <c r="E17" s="5">
        <v>14226</v>
      </c>
      <c r="G17" s="5">
        <v>10907</v>
      </c>
      <c r="H17" s="5"/>
    </row>
    <row r="18" spans="5:8" ht="15.75">
      <c r="E18" s="5"/>
      <c r="G18" s="5"/>
      <c r="H18" s="5"/>
    </row>
    <row r="19" spans="3:8" ht="15.75">
      <c r="C19" s="1" t="s">
        <v>105</v>
      </c>
      <c r="E19" s="5">
        <v>2437</v>
      </c>
      <c r="G19" s="5">
        <v>2437</v>
      </c>
      <c r="H19" s="5"/>
    </row>
    <row r="20" spans="5:8" ht="15.75">
      <c r="E20" s="5"/>
      <c r="G20" s="5"/>
      <c r="H20" s="5"/>
    </row>
    <row r="21" spans="3:8" ht="15.75">
      <c r="C21" s="1" t="s">
        <v>13</v>
      </c>
      <c r="E21" s="5"/>
      <c r="G21" s="5"/>
      <c r="H21" s="5"/>
    </row>
    <row r="22" spans="3:8" ht="15.75">
      <c r="C22" s="7"/>
      <c r="D22" s="1" t="s">
        <v>25</v>
      </c>
      <c r="E22" s="8">
        <v>813</v>
      </c>
      <c r="G22" s="8">
        <v>279</v>
      </c>
      <c r="H22" s="5"/>
    </row>
    <row r="23" spans="3:8" ht="15.75">
      <c r="C23" s="7"/>
      <c r="D23" s="1" t="s">
        <v>26</v>
      </c>
      <c r="E23" s="64">
        <v>102602</v>
      </c>
      <c r="G23" s="9">
        <v>62770</v>
      </c>
      <c r="H23" s="5"/>
    </row>
    <row r="24" spans="3:8" ht="15.75">
      <c r="C24" s="7"/>
      <c r="D24" s="1" t="s">
        <v>96</v>
      </c>
      <c r="E24" s="64">
        <f>22353</f>
        <v>22353</v>
      </c>
      <c r="G24" s="9">
        <v>26258</v>
      </c>
      <c r="H24" s="5"/>
    </row>
    <row r="25" spans="3:8" ht="15.75">
      <c r="C25" s="7"/>
      <c r="D25" s="1" t="s">
        <v>27</v>
      </c>
      <c r="E25" s="64">
        <v>43368</v>
      </c>
      <c r="G25" s="9">
        <v>58330</v>
      </c>
      <c r="H25" s="5"/>
    </row>
    <row r="26" spans="3:8" ht="15.75">
      <c r="C26" s="7"/>
      <c r="D26" s="1" t="s">
        <v>104</v>
      </c>
      <c r="E26" s="9">
        <v>2633</v>
      </c>
      <c r="G26" s="9">
        <v>5938</v>
      </c>
      <c r="H26" s="5"/>
    </row>
    <row r="27" spans="3:8" ht="15.75">
      <c r="C27" s="7"/>
      <c r="D27" s="1" t="s">
        <v>68</v>
      </c>
      <c r="E27" s="9">
        <v>22400</v>
      </c>
      <c r="G27" s="9">
        <v>17746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SUM(E22:E28)</f>
        <v>194169</v>
      </c>
      <c r="G29" s="10">
        <f>SUM(G22:G28)</f>
        <v>171321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28</v>
      </c>
      <c r="E31" s="64">
        <v>61213</v>
      </c>
      <c r="G31" s="9">
        <v>26732</v>
      </c>
      <c r="H31" s="5"/>
    </row>
    <row r="32" spans="3:8" ht="15.75">
      <c r="C32" s="7"/>
      <c r="D32" s="1" t="s">
        <v>29</v>
      </c>
      <c r="E32" s="64">
        <f>76676</f>
        <v>76676</v>
      </c>
      <c r="G32" s="9">
        <v>50028</v>
      </c>
      <c r="H32" s="5"/>
    </row>
    <row r="33" spans="3:8" ht="15.75">
      <c r="C33" s="7"/>
      <c r="D33" s="1" t="s">
        <v>85</v>
      </c>
      <c r="E33" s="9">
        <v>93781</v>
      </c>
      <c r="G33" s="9">
        <v>80948</v>
      </c>
      <c r="H33" s="5"/>
    </row>
    <row r="34" spans="3:8" ht="15.75">
      <c r="C34" s="7"/>
      <c r="D34" s="1" t="s">
        <v>106</v>
      </c>
      <c r="E34" s="9">
        <v>1092</v>
      </c>
      <c r="G34" s="9">
        <v>161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232762</v>
      </c>
      <c r="G36" s="10">
        <f>SUM(G31:G35)</f>
        <v>157869</v>
      </c>
      <c r="H36" s="5"/>
    </row>
    <row r="37" spans="5:8" ht="15.75">
      <c r="E37" s="5"/>
      <c r="G37" s="5"/>
      <c r="H37" s="5"/>
    </row>
    <row r="38" spans="3:8" ht="15.75">
      <c r="C38" s="1" t="s">
        <v>75</v>
      </c>
      <c r="E38" s="11">
        <f>+E29-E36</f>
        <v>-38593</v>
      </c>
      <c r="G38" s="11">
        <f>+G29-G36</f>
        <v>13452</v>
      </c>
      <c r="H38" s="5"/>
    </row>
    <row r="39" spans="5:8" ht="16.5" thickBot="1">
      <c r="E39" s="12">
        <f>SUM(E9:E19)+E38</f>
        <v>364888</v>
      </c>
      <c r="G39" s="12">
        <f>SUM(G9:G19)+G38</f>
        <v>302949</v>
      </c>
      <c r="H39" s="5"/>
    </row>
    <row r="40" spans="5:8" ht="16.5" thickTop="1">
      <c r="E40" s="5"/>
      <c r="G40" s="5"/>
      <c r="H40" s="5"/>
    </row>
    <row r="41" spans="3:8" ht="15.75">
      <c r="C41" s="1" t="s">
        <v>76</v>
      </c>
      <c r="E41" s="5"/>
      <c r="G41" s="5"/>
      <c r="H41" s="5"/>
    </row>
    <row r="42" spans="3:8" ht="15.75">
      <c r="C42" s="1" t="s">
        <v>15</v>
      </c>
      <c r="E42" s="5">
        <f>'Chg in equity'!D37</f>
        <v>240719</v>
      </c>
      <c r="G42" s="5">
        <v>190719</v>
      </c>
      <c r="H42" s="5"/>
    </row>
    <row r="43" spans="3:8" ht="15.75">
      <c r="C43" s="1" t="s">
        <v>16</v>
      </c>
      <c r="E43" s="5"/>
      <c r="G43" s="5"/>
      <c r="H43" s="5"/>
    </row>
    <row r="44" spans="3:8" ht="15.75">
      <c r="C44" s="7"/>
      <c r="D44" s="1" t="s">
        <v>17</v>
      </c>
      <c r="E44" s="5">
        <f>'Chg in equity'!E37</f>
        <v>86420</v>
      </c>
      <c r="G44" s="5">
        <f>'Chg in equity'!E23</f>
        <v>70945</v>
      </c>
      <c r="H44" s="5"/>
    </row>
    <row r="45" spans="3:8" ht="15.75">
      <c r="C45" s="7"/>
      <c r="D45" s="1" t="s">
        <v>79</v>
      </c>
      <c r="E45" s="5">
        <f>'Chg in equity'!F37</f>
        <v>-2334</v>
      </c>
      <c r="G45" s="5">
        <v>-1887</v>
      </c>
      <c r="H45" s="5"/>
    </row>
    <row r="46" spans="3:8" ht="15.75">
      <c r="C46" s="7"/>
      <c r="D46" s="1" t="s">
        <v>30</v>
      </c>
      <c r="E46" s="13">
        <f>'Chg in equity'!H37</f>
        <v>2302</v>
      </c>
      <c r="G46" s="13">
        <v>2627</v>
      </c>
      <c r="H46" s="5"/>
    </row>
    <row r="47" spans="3:10" ht="15.75">
      <c r="C47" s="7"/>
      <c r="E47" s="5">
        <f>SUM(E42:E46)</f>
        <v>327107</v>
      </c>
      <c r="G47" s="5">
        <f>SUM(G42:G46)</f>
        <v>262404</v>
      </c>
      <c r="H47" s="5"/>
      <c r="J47" s="19"/>
    </row>
    <row r="48" spans="5:8" ht="15.75">
      <c r="E48" s="5"/>
      <c r="G48" s="5"/>
      <c r="H48" s="5"/>
    </row>
    <row r="49" spans="3:8" ht="15.75">
      <c r="C49" s="1" t="s">
        <v>18</v>
      </c>
      <c r="E49" s="5">
        <v>-1896</v>
      </c>
      <c r="G49" s="5">
        <v>-2692</v>
      </c>
      <c r="H49" s="5"/>
    </row>
    <row r="50" spans="5:8" ht="15.75">
      <c r="E50" s="5"/>
      <c r="G50" s="5"/>
      <c r="H50" s="5"/>
    </row>
    <row r="51" spans="3:8" ht="15.75">
      <c r="C51" s="1" t="s">
        <v>85</v>
      </c>
      <c r="E51" s="5">
        <v>33292</v>
      </c>
      <c r="G51" s="5">
        <v>38416</v>
      </c>
      <c r="H51" s="5"/>
    </row>
    <row r="52" spans="5:8" ht="15.75">
      <c r="E52" s="5"/>
      <c r="G52" s="5"/>
      <c r="H52" s="5"/>
    </row>
    <row r="53" spans="3:8" ht="15.75">
      <c r="C53" s="1" t="s">
        <v>31</v>
      </c>
      <c r="E53" s="5">
        <v>1617</v>
      </c>
      <c r="G53" s="5">
        <v>644</v>
      </c>
      <c r="H53" s="5"/>
    </row>
    <row r="54" spans="5:8" ht="15.75">
      <c r="E54" s="5"/>
      <c r="G54" s="5"/>
      <c r="H54" s="5"/>
    </row>
    <row r="55" spans="3:8" ht="15.75">
      <c r="C55" s="1" t="s">
        <v>86</v>
      </c>
      <c r="E55" s="5">
        <v>4768</v>
      </c>
      <c r="G55" s="5">
        <v>4177</v>
      </c>
      <c r="H55" s="5"/>
    </row>
    <row r="56" spans="5:8" ht="16.5" thickBot="1">
      <c r="E56" s="12">
        <f>SUM(E47:E55)</f>
        <v>364888</v>
      </c>
      <c r="G56" s="12">
        <f>SUM(G47:G55)</f>
        <v>302949</v>
      </c>
      <c r="H56" s="5"/>
    </row>
    <row r="57" spans="5:8" ht="16.5" thickTop="1">
      <c r="E57" s="5">
        <f>+E39-E56</f>
        <v>0</v>
      </c>
      <c r="G57" s="5">
        <f>+G39-G56</f>
        <v>0</v>
      </c>
      <c r="H57" s="5"/>
    </row>
    <row r="58" spans="3:8" ht="15.75">
      <c r="C58" s="1" t="s">
        <v>32</v>
      </c>
      <c r="E58" s="14">
        <f>(SUM(E42:E46)-E17)/E42</f>
        <v>1.2997769183155463</v>
      </c>
      <c r="G58" s="14">
        <f>(SUM(G42:G46)-G17)/G42</f>
        <v>1.3186782648818418</v>
      </c>
      <c r="H58" s="5"/>
    </row>
    <row r="59" spans="7:8" ht="15.75">
      <c r="G59" s="5"/>
      <c r="H59" s="5"/>
    </row>
    <row r="60" spans="3:8" ht="15.75">
      <c r="C60" s="15" t="s">
        <v>71</v>
      </c>
      <c r="G60" s="5"/>
      <c r="H60" s="5"/>
    </row>
    <row r="61" spans="3:8" ht="15.75">
      <c r="C61" s="15" t="s">
        <v>90</v>
      </c>
      <c r="G61" s="5"/>
      <c r="H61" s="5"/>
    </row>
    <row r="62" spans="3:8" ht="15.75">
      <c r="C62" s="15"/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</sheetData>
  <printOptions/>
  <pageMargins left="0.86" right="0.22" top="0.36" bottom="0.38" header="0.25" footer="0.1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tabSelected="1" workbookViewId="0" topLeftCell="A35">
      <selection activeCell="A35" sqref="A35"/>
    </sheetView>
  </sheetViews>
  <sheetFormatPr defaultColWidth="9.140625" defaultRowHeight="12.75"/>
  <cols>
    <col min="1" max="2" width="2.8515625" style="48" customWidth="1"/>
    <col min="3" max="3" width="52.7109375" style="48" customWidth="1"/>
    <col min="4" max="4" width="16.140625" style="48" customWidth="1"/>
    <col min="5" max="5" width="1.8515625" style="48" customWidth="1"/>
    <col min="6" max="6" width="20.8515625" style="48" customWidth="1"/>
    <col min="7" max="7" width="3.421875" style="48" customWidth="1"/>
    <col min="8" max="8" width="14.140625" style="48" customWidth="1"/>
    <col min="9" max="9" width="2.00390625" style="48" customWidth="1"/>
    <col min="10" max="10" width="19.28125" style="48" customWidth="1"/>
    <col min="11" max="11" width="2.7109375" style="48" customWidth="1"/>
    <col min="12" max="12" width="14.7109375" style="48" customWidth="1"/>
    <col min="13" max="13" width="10.57421875" style="48" bestFit="1" customWidth="1"/>
    <col min="14" max="14" width="14.28125" style="48" customWidth="1"/>
    <col min="15" max="16384" width="9.140625" style="48" customWidth="1"/>
  </cols>
  <sheetData>
    <row r="2" spans="2:10" ht="18.75">
      <c r="B2" s="47" t="s">
        <v>19</v>
      </c>
      <c r="C2" s="47"/>
      <c r="J2" s="49"/>
    </row>
    <row r="3" spans="2:3" ht="18.75">
      <c r="B3" s="47" t="s">
        <v>34</v>
      </c>
      <c r="C3" s="47"/>
    </row>
    <row r="4" spans="2:3" ht="18.75">
      <c r="B4" s="47" t="s">
        <v>113</v>
      </c>
      <c r="C4" s="47"/>
    </row>
    <row r="5" ht="18.75">
      <c r="B5" s="50" t="s">
        <v>0</v>
      </c>
    </row>
    <row r="7" spans="4:10" s="51" customFormat="1" ht="18.75">
      <c r="D7" s="65" t="s">
        <v>2</v>
      </c>
      <c r="E7" s="65"/>
      <c r="F7" s="65"/>
      <c r="H7" s="65" t="s">
        <v>3</v>
      </c>
      <c r="I7" s="65"/>
      <c r="J7" s="65"/>
    </row>
    <row r="8" spans="4:10" s="51" customFormat="1" ht="18.75">
      <c r="D8" s="51" t="s">
        <v>4</v>
      </c>
      <c r="F8" s="51" t="s">
        <v>5</v>
      </c>
      <c r="H8" s="51" t="s">
        <v>6</v>
      </c>
      <c r="J8" s="51" t="s">
        <v>5</v>
      </c>
    </row>
    <row r="9" spans="4:10" s="51" customFormat="1" ht="18.75">
      <c r="D9" s="51" t="s">
        <v>7</v>
      </c>
      <c r="F9" s="51" t="s">
        <v>8</v>
      </c>
      <c r="H9" s="51" t="s">
        <v>7</v>
      </c>
      <c r="J9" s="51" t="s">
        <v>8</v>
      </c>
    </row>
    <row r="10" spans="4:10" s="51" customFormat="1" ht="18.75">
      <c r="D10" s="51" t="s">
        <v>9</v>
      </c>
      <c r="F10" s="51" t="s">
        <v>9</v>
      </c>
      <c r="H10" s="51" t="s">
        <v>10</v>
      </c>
      <c r="J10" s="51" t="s">
        <v>10</v>
      </c>
    </row>
    <row r="11" spans="4:10" s="51" customFormat="1" ht="18.75">
      <c r="D11" s="51" t="s">
        <v>114</v>
      </c>
      <c r="F11" s="51" t="s">
        <v>115</v>
      </c>
      <c r="H11" s="51" t="s">
        <v>114</v>
      </c>
      <c r="J11" s="51" t="s">
        <v>115</v>
      </c>
    </row>
    <row r="12" spans="4:10" s="51" customFormat="1" ht="18.75">
      <c r="D12" s="51" t="s">
        <v>11</v>
      </c>
      <c r="F12" s="51" t="s">
        <v>11</v>
      </c>
      <c r="H12" s="51" t="s">
        <v>11</v>
      </c>
      <c r="J12" s="51" t="s">
        <v>11</v>
      </c>
    </row>
    <row r="14" spans="2:14" ht="16.5" customHeight="1">
      <c r="B14" s="48" t="s">
        <v>58</v>
      </c>
      <c r="D14" s="52">
        <v>63870</v>
      </c>
      <c r="E14" s="53"/>
      <c r="F14" s="53">
        <v>38217</v>
      </c>
      <c r="G14" s="53"/>
      <c r="H14" s="52">
        <v>169512</v>
      </c>
      <c r="I14" s="53"/>
      <c r="J14" s="53">
        <v>132325</v>
      </c>
      <c r="K14" s="53"/>
      <c r="L14" s="54"/>
      <c r="M14" s="54"/>
      <c r="N14" s="54"/>
    </row>
    <row r="15" spans="2:11" ht="16.5" customHeight="1">
      <c r="B15" s="48" t="s">
        <v>36</v>
      </c>
      <c r="D15" s="53"/>
      <c r="E15" s="53"/>
      <c r="F15" s="53"/>
      <c r="G15" s="53"/>
      <c r="H15" s="53"/>
      <c r="I15" s="53"/>
      <c r="J15" s="53"/>
      <c r="K15" s="53"/>
    </row>
    <row r="16" spans="3:14" ht="16.5" customHeight="1">
      <c r="C16" s="48" t="s">
        <v>37</v>
      </c>
      <c r="D16" s="53">
        <v>-61517</v>
      </c>
      <c r="E16" s="53"/>
      <c r="F16" s="53">
        <v>-40351</v>
      </c>
      <c r="G16" s="53"/>
      <c r="H16" s="53">
        <v>-165499</v>
      </c>
      <c r="I16" s="53"/>
      <c r="J16" s="53">
        <v>-139578</v>
      </c>
      <c r="K16" s="53"/>
      <c r="L16" s="54"/>
      <c r="M16" s="54"/>
      <c r="N16" s="54"/>
    </row>
    <row r="17" spans="2:14" ht="16.5" customHeight="1">
      <c r="B17" s="48" t="s">
        <v>38</v>
      </c>
      <c r="D17" s="55">
        <v>721</v>
      </c>
      <c r="E17" s="53"/>
      <c r="F17" s="55">
        <v>154</v>
      </c>
      <c r="G17" s="53"/>
      <c r="H17" s="55">
        <v>1839</v>
      </c>
      <c r="I17" s="53"/>
      <c r="J17" s="55">
        <v>1193</v>
      </c>
      <c r="K17" s="53"/>
      <c r="L17" s="54"/>
      <c r="M17" s="54"/>
      <c r="N17" s="54"/>
    </row>
    <row r="18" spans="2:14" ht="16.5" customHeight="1">
      <c r="B18" s="48" t="s">
        <v>92</v>
      </c>
      <c r="D18" s="53">
        <f>SUM(D14:D17)</f>
        <v>3074</v>
      </c>
      <c r="E18" s="53"/>
      <c r="F18" s="53">
        <f>SUM(F14:F17)</f>
        <v>-1980</v>
      </c>
      <c r="G18" s="53"/>
      <c r="H18" s="53">
        <f>SUM(H14:H17)</f>
        <v>5852</v>
      </c>
      <c r="I18" s="53"/>
      <c r="J18" s="53">
        <f>SUM(J14:J17)</f>
        <v>-6060</v>
      </c>
      <c r="K18" s="53"/>
      <c r="L18" s="54"/>
      <c r="M18" s="54"/>
      <c r="N18" s="54"/>
    </row>
    <row r="19" spans="2:14" ht="16.5" customHeight="1">
      <c r="B19" s="48" t="s">
        <v>1</v>
      </c>
      <c r="D19" s="53">
        <v>-2219</v>
      </c>
      <c r="E19" s="53"/>
      <c r="F19" s="53">
        <v>-1445</v>
      </c>
      <c r="G19" s="53"/>
      <c r="H19" s="53">
        <v>-6139</v>
      </c>
      <c r="I19" s="53"/>
      <c r="J19" s="53">
        <v>-4654</v>
      </c>
      <c r="K19" s="53"/>
      <c r="L19" s="54"/>
      <c r="M19" s="54"/>
      <c r="N19" s="54"/>
    </row>
    <row r="20" spans="2:14" ht="16.5" customHeight="1">
      <c r="B20" s="48" t="s">
        <v>78</v>
      </c>
      <c r="D20" s="55">
        <v>707</v>
      </c>
      <c r="E20" s="53"/>
      <c r="F20" s="55">
        <v>578</v>
      </c>
      <c r="G20" s="53"/>
      <c r="H20" s="55">
        <v>2342</v>
      </c>
      <c r="I20" s="53"/>
      <c r="J20" s="55">
        <v>1557</v>
      </c>
      <c r="K20" s="53"/>
      <c r="L20" s="54"/>
      <c r="M20" s="54"/>
      <c r="N20" s="54"/>
    </row>
    <row r="21" spans="2:14" ht="16.5" customHeight="1">
      <c r="B21" s="48" t="s">
        <v>103</v>
      </c>
      <c r="D21" s="53">
        <f>D18+D19+D20</f>
        <v>1562</v>
      </c>
      <c r="E21" s="53"/>
      <c r="F21" s="53">
        <f>F18+F19+F20</f>
        <v>-2847</v>
      </c>
      <c r="G21" s="53"/>
      <c r="H21" s="53">
        <f>H18+H19+H20</f>
        <v>2055</v>
      </c>
      <c r="I21" s="53"/>
      <c r="J21" s="53">
        <f>J18+J19+J20</f>
        <v>-9157</v>
      </c>
      <c r="K21" s="53"/>
      <c r="L21" s="54"/>
      <c r="M21" s="54"/>
      <c r="N21" s="54"/>
    </row>
    <row r="22" spans="2:11" ht="16.5" customHeight="1">
      <c r="B22" s="48" t="s">
        <v>77</v>
      </c>
      <c r="D22" s="53"/>
      <c r="E22" s="53"/>
      <c r="F22" s="53"/>
      <c r="G22" s="53"/>
      <c r="H22" s="53"/>
      <c r="I22" s="53"/>
      <c r="J22" s="53"/>
      <c r="K22" s="53"/>
    </row>
    <row r="23" spans="2:14" ht="16.5" customHeight="1">
      <c r="B23" s="56" t="s">
        <v>24</v>
      </c>
      <c r="C23" s="48" t="s">
        <v>39</v>
      </c>
      <c r="D23" s="57">
        <v>-627</v>
      </c>
      <c r="E23" s="53"/>
      <c r="F23" s="57">
        <v>-884</v>
      </c>
      <c r="G23" s="53"/>
      <c r="H23" s="57">
        <v>-900</v>
      </c>
      <c r="I23" s="53"/>
      <c r="J23" s="57">
        <v>-2482</v>
      </c>
      <c r="K23" s="53"/>
      <c r="L23" s="54"/>
      <c r="M23" s="54"/>
      <c r="N23" s="54"/>
    </row>
    <row r="24" spans="2:14" ht="16.5" customHeight="1">
      <c r="B24" s="56" t="s">
        <v>24</v>
      </c>
      <c r="C24" s="48" t="s">
        <v>40</v>
      </c>
      <c r="D24" s="58">
        <v>-194</v>
      </c>
      <c r="E24" s="53"/>
      <c r="F24" s="58">
        <v>-188</v>
      </c>
      <c r="G24" s="53"/>
      <c r="H24" s="58">
        <v>-573</v>
      </c>
      <c r="I24" s="53"/>
      <c r="J24" s="58">
        <v>-416</v>
      </c>
      <c r="K24" s="53"/>
      <c r="L24" s="54"/>
      <c r="M24" s="54"/>
      <c r="N24" s="54"/>
    </row>
    <row r="25" spans="4:14" ht="15.75" customHeight="1">
      <c r="D25" s="59">
        <f>SUM(D23:D24)</f>
        <v>-821</v>
      </c>
      <c r="E25" s="53"/>
      <c r="F25" s="59">
        <f>SUM(F23:F24)</f>
        <v>-1072</v>
      </c>
      <c r="G25" s="53"/>
      <c r="H25" s="59">
        <f>SUM(H23:H24)</f>
        <v>-1473</v>
      </c>
      <c r="I25" s="53"/>
      <c r="J25" s="59">
        <f>SUM(J23:J24)</f>
        <v>-2898</v>
      </c>
      <c r="K25" s="53"/>
      <c r="L25" s="54"/>
      <c r="M25" s="54"/>
      <c r="N25" s="54"/>
    </row>
    <row r="26" spans="2:14" ht="17.25" customHeight="1">
      <c r="B26" s="48" t="s">
        <v>107</v>
      </c>
      <c r="D26" s="53">
        <f>+D21+D25</f>
        <v>741</v>
      </c>
      <c r="E26" s="53"/>
      <c r="F26" s="53">
        <f>+F21+F25</f>
        <v>-3919</v>
      </c>
      <c r="G26" s="53"/>
      <c r="H26" s="53">
        <f>+H21+H25</f>
        <v>582</v>
      </c>
      <c r="I26" s="53"/>
      <c r="J26" s="53">
        <f>+J21+J25</f>
        <v>-12055</v>
      </c>
      <c r="K26" s="53"/>
      <c r="L26" s="54"/>
      <c r="M26" s="54"/>
      <c r="N26" s="54"/>
    </row>
    <row r="27" spans="2:14" ht="17.25" customHeight="1">
      <c r="B27" s="48" t="s">
        <v>41</v>
      </c>
      <c r="D27" s="53">
        <v>240</v>
      </c>
      <c r="E27" s="53"/>
      <c r="F27" s="53">
        <v>-19</v>
      </c>
      <c r="G27" s="53"/>
      <c r="H27" s="53">
        <v>-41</v>
      </c>
      <c r="I27" s="53"/>
      <c r="J27" s="53">
        <v>-87</v>
      </c>
      <c r="K27" s="53"/>
      <c r="L27" s="54"/>
      <c r="M27" s="54"/>
      <c r="N27" s="54"/>
    </row>
    <row r="28" spans="2:14" ht="17.25" customHeight="1" thickBot="1">
      <c r="B28" s="48" t="s">
        <v>108</v>
      </c>
      <c r="D28" s="60">
        <f>SUM(D26:D27)</f>
        <v>981</v>
      </c>
      <c r="E28" s="53"/>
      <c r="F28" s="60">
        <f>SUM(F26:F27)</f>
        <v>-3938</v>
      </c>
      <c r="G28" s="53"/>
      <c r="H28" s="60">
        <f>SUM(H26:H27)</f>
        <v>541</v>
      </c>
      <c r="I28" s="53"/>
      <c r="J28" s="60">
        <f>SUM(J26:J27)</f>
        <v>-12142</v>
      </c>
      <c r="K28" s="53"/>
      <c r="L28" s="54"/>
      <c r="M28" s="54"/>
      <c r="N28" s="54"/>
    </row>
    <row r="29" spans="4:11" ht="19.5" thickTop="1">
      <c r="D29" s="53"/>
      <c r="E29" s="53"/>
      <c r="F29" s="53"/>
      <c r="G29" s="53"/>
      <c r="H29" s="53"/>
      <c r="I29" s="53"/>
      <c r="J29" s="53"/>
      <c r="K29" s="53"/>
    </row>
    <row r="30" spans="4:11" ht="18.75">
      <c r="D30" s="53"/>
      <c r="E30" s="53"/>
      <c r="F30" s="53"/>
      <c r="G30" s="53"/>
      <c r="H30" s="53"/>
      <c r="I30" s="53"/>
      <c r="J30" s="53"/>
      <c r="K30" s="53"/>
    </row>
    <row r="31" spans="2:11" ht="15" customHeight="1">
      <c r="B31" s="48" t="s">
        <v>35</v>
      </c>
      <c r="D31" s="61" t="s">
        <v>42</v>
      </c>
      <c r="E31" s="61"/>
      <c r="F31" s="61" t="s">
        <v>42</v>
      </c>
      <c r="G31" s="61"/>
      <c r="H31" s="61" t="s">
        <v>42</v>
      </c>
      <c r="I31" s="61"/>
      <c r="J31" s="61" t="s">
        <v>42</v>
      </c>
      <c r="K31" s="53"/>
    </row>
    <row r="32" spans="3:11" ht="15" customHeight="1">
      <c r="C32" s="56" t="s">
        <v>127</v>
      </c>
      <c r="D32" s="62">
        <v>0.41</v>
      </c>
      <c r="E32" s="62"/>
      <c r="F32" s="62">
        <v>-2.12</v>
      </c>
      <c r="G32" s="62"/>
      <c r="H32" s="62">
        <v>0.24</v>
      </c>
      <c r="I32" s="62"/>
      <c r="J32" s="62">
        <v>-6.55</v>
      </c>
      <c r="K32" s="53"/>
    </row>
    <row r="33" spans="3:11" ht="15" customHeight="1">
      <c r="C33" s="48" t="s">
        <v>128</v>
      </c>
      <c r="D33" s="62"/>
      <c r="E33" s="62"/>
      <c r="F33" s="62"/>
      <c r="G33" s="62"/>
      <c r="H33" s="62"/>
      <c r="I33" s="62"/>
      <c r="J33" s="62"/>
      <c r="K33" s="53"/>
    </row>
    <row r="34" spans="4:11" ht="18.75">
      <c r="D34" s="62"/>
      <c r="E34" s="62"/>
      <c r="F34" s="62"/>
      <c r="G34" s="62"/>
      <c r="H34" s="62"/>
      <c r="I34" s="62"/>
      <c r="J34" s="62"/>
      <c r="K34" s="53"/>
    </row>
    <row r="35" spans="3:11" ht="15" customHeight="1">
      <c r="C35" s="56" t="s">
        <v>129</v>
      </c>
      <c r="D35" s="62">
        <v>0.41</v>
      </c>
      <c r="E35" s="62"/>
      <c r="F35" s="62">
        <v>-2.12</v>
      </c>
      <c r="G35" s="62"/>
      <c r="H35" s="62">
        <v>0.24</v>
      </c>
      <c r="I35" s="62"/>
      <c r="J35" s="62">
        <v>-6.55</v>
      </c>
      <c r="K35" s="53"/>
    </row>
    <row r="36" spans="3:11" ht="15" customHeight="1">
      <c r="C36" s="48" t="s">
        <v>130</v>
      </c>
      <c r="D36" s="62"/>
      <c r="E36" s="62"/>
      <c r="F36" s="62"/>
      <c r="G36" s="62"/>
      <c r="H36" s="62"/>
      <c r="I36" s="62"/>
      <c r="J36" s="62"/>
      <c r="K36" s="53"/>
    </row>
    <row r="37" spans="4:11" ht="18.75">
      <c r="D37" s="61"/>
      <c r="E37" s="61"/>
      <c r="F37" s="61"/>
      <c r="G37" s="61"/>
      <c r="H37" s="61"/>
      <c r="I37" s="61"/>
      <c r="J37" s="61"/>
      <c r="K37" s="53"/>
    </row>
    <row r="39" spans="3:4" ht="18.75">
      <c r="C39" s="50" t="s">
        <v>72</v>
      </c>
      <c r="D39" s="50"/>
    </row>
    <row r="40" spans="3:4" ht="18.75">
      <c r="C40" s="50" t="s">
        <v>90</v>
      </c>
      <c r="D40" s="50"/>
    </row>
    <row r="41" spans="2:3" ht="18.75">
      <c r="B41" s="50"/>
      <c r="C41" s="50"/>
    </row>
    <row r="42" spans="2:3" ht="18.75">
      <c r="B42" s="50"/>
      <c r="C42" s="50"/>
    </row>
  </sheetData>
  <mergeCells count="2">
    <mergeCell ref="D7:F7"/>
    <mergeCell ref="H7:J7"/>
  </mergeCells>
  <printOptions/>
  <pageMargins left="0.75" right="0.48" top="0.81" bottom="0.35" header="0.2" footer="0.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workbookViewId="0" topLeftCell="A1">
      <selection activeCell="C8" sqref="C8"/>
    </sheetView>
  </sheetViews>
  <sheetFormatPr defaultColWidth="9.140625" defaultRowHeight="12.75"/>
  <cols>
    <col min="1" max="2" width="2.421875" style="1" customWidth="1"/>
    <col min="3" max="3" width="45.8515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19</v>
      </c>
      <c r="C1" s="2"/>
      <c r="J1" s="18"/>
    </row>
    <row r="2" spans="2:3" ht="15.75">
      <c r="B2" s="2" t="s">
        <v>43</v>
      </c>
      <c r="C2" s="2"/>
    </row>
    <row r="3" spans="2:3" ht="15.75">
      <c r="B3" s="2" t="s">
        <v>116</v>
      </c>
      <c r="C3" s="2"/>
    </row>
    <row r="4" ht="15.75">
      <c r="B4" s="15" t="s">
        <v>0</v>
      </c>
    </row>
    <row r="7" spans="4:8" ht="15.75">
      <c r="D7" s="66" t="s">
        <v>80</v>
      </c>
      <c r="E7" s="66"/>
      <c r="F7" s="66"/>
      <c r="H7" s="3" t="s">
        <v>50</v>
      </c>
    </row>
    <row r="8" s="17" customFormat="1" ht="15.75">
      <c r="F8" s="17" t="s">
        <v>47</v>
      </c>
    </row>
    <row r="9" spans="4:8" s="3" customFormat="1" ht="15.75">
      <c r="D9" s="3" t="s">
        <v>44</v>
      </c>
      <c r="E9" s="3" t="s">
        <v>44</v>
      </c>
      <c r="F9" s="3" t="s">
        <v>48</v>
      </c>
      <c r="H9" s="3" t="s">
        <v>51</v>
      </c>
    </row>
    <row r="10" spans="4:10" s="3" customFormat="1" ht="15.75">
      <c r="D10" s="3" t="s">
        <v>45</v>
      </c>
      <c r="E10" s="3" t="s">
        <v>46</v>
      </c>
      <c r="F10" s="3" t="s">
        <v>49</v>
      </c>
      <c r="H10" s="3" t="s">
        <v>52</v>
      </c>
      <c r="J10" s="3" t="s">
        <v>53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0" s="5" customFormat="1" ht="17.25" customHeight="1">
      <c r="B13" s="63" t="s">
        <v>87</v>
      </c>
      <c r="D13" s="5">
        <v>182802</v>
      </c>
      <c r="E13" s="5">
        <v>66195</v>
      </c>
      <c r="F13" s="5">
        <v>-2580</v>
      </c>
      <c r="H13" s="5">
        <v>46356</v>
      </c>
      <c r="J13" s="11">
        <f>SUM(D13:H13)</f>
        <v>292773</v>
      </c>
    </row>
    <row r="14" spans="4:11" ht="17.25" customHeight="1">
      <c r="D14" s="5"/>
      <c r="E14" s="5"/>
      <c r="F14" s="5"/>
      <c r="G14" s="5"/>
      <c r="H14" s="5"/>
      <c r="I14" s="5"/>
      <c r="J14" s="5"/>
      <c r="K14" s="5"/>
    </row>
    <row r="15" spans="2:11" ht="17.25" customHeight="1">
      <c r="B15" s="20" t="s">
        <v>54</v>
      </c>
      <c r="C15" s="20"/>
      <c r="D15" s="11">
        <v>0</v>
      </c>
      <c r="E15" s="11">
        <v>0</v>
      </c>
      <c r="F15" s="11">
        <v>-427</v>
      </c>
      <c r="G15" s="11"/>
      <c r="H15" s="11">
        <v>0</v>
      </c>
      <c r="I15" s="11"/>
      <c r="J15" s="11">
        <f>SUM(D15:H15)</f>
        <v>-427</v>
      </c>
      <c r="K15" s="5"/>
    </row>
    <row r="16" spans="2:11" ht="17.25" customHeight="1">
      <c r="B16" s="20"/>
      <c r="C16" s="20"/>
      <c r="D16" s="11"/>
      <c r="E16" s="11"/>
      <c r="F16" s="11"/>
      <c r="G16" s="11"/>
      <c r="H16" s="11"/>
      <c r="I16" s="11"/>
      <c r="J16" s="11"/>
      <c r="K16" s="5"/>
    </row>
    <row r="17" spans="2:11" ht="17.25" customHeight="1">
      <c r="B17" s="20" t="s">
        <v>98</v>
      </c>
      <c r="C17" s="20"/>
      <c r="D17" s="11">
        <v>7917</v>
      </c>
      <c r="E17" s="11">
        <v>4750</v>
      </c>
      <c r="F17" s="11">
        <v>0</v>
      </c>
      <c r="G17" s="11"/>
      <c r="H17" s="11">
        <v>0</v>
      </c>
      <c r="I17" s="11"/>
      <c r="J17" s="11">
        <f>SUM(D17:H17)</f>
        <v>12667</v>
      </c>
      <c r="K17" s="5"/>
    </row>
    <row r="18" spans="2:11" ht="17.25" customHeight="1">
      <c r="B18" s="20"/>
      <c r="C18" s="20"/>
      <c r="D18" s="11"/>
      <c r="E18" s="11"/>
      <c r="F18" s="11"/>
      <c r="G18" s="11"/>
      <c r="H18" s="11"/>
      <c r="I18" s="11"/>
      <c r="J18" s="11"/>
      <c r="K18" s="5"/>
    </row>
    <row r="19" spans="2:11" ht="17.25" customHeight="1">
      <c r="B19" s="20" t="s">
        <v>119</v>
      </c>
      <c r="C19" s="20"/>
      <c r="D19" s="11"/>
      <c r="E19" s="11"/>
      <c r="F19" s="11"/>
      <c r="G19" s="11"/>
      <c r="H19" s="11">
        <v>-2746</v>
      </c>
      <c r="I19" s="11"/>
      <c r="J19" s="11">
        <f>SUM(D19:H19)</f>
        <v>-2746</v>
      </c>
      <c r="K19" s="5"/>
    </row>
    <row r="20" spans="2:11" ht="17.25" customHeight="1">
      <c r="B20" s="20"/>
      <c r="C20" s="20"/>
      <c r="D20" s="11"/>
      <c r="E20" s="11"/>
      <c r="F20" s="11"/>
      <c r="G20" s="11"/>
      <c r="H20" s="11"/>
      <c r="I20" s="11"/>
      <c r="J20" s="11"/>
      <c r="K20" s="5"/>
    </row>
    <row r="21" spans="2:11" s="20" customFormat="1" ht="17.25" customHeight="1">
      <c r="B21" s="1" t="s">
        <v>109</v>
      </c>
      <c r="C21" s="1"/>
      <c r="D21" s="5">
        <v>0</v>
      </c>
      <c r="E21" s="5">
        <v>0</v>
      </c>
      <c r="F21" s="5">
        <v>0</v>
      </c>
      <c r="G21" s="5"/>
      <c r="H21" s="5">
        <v>-12142</v>
      </c>
      <c r="I21" s="5"/>
      <c r="J21" s="11">
        <f>SUM(D21:H21)</f>
        <v>-12142</v>
      </c>
      <c r="K21" s="11"/>
    </row>
    <row r="22" spans="4:11" ht="17.25" customHeight="1">
      <c r="D22" s="5"/>
      <c r="E22" s="5"/>
      <c r="F22" s="5"/>
      <c r="G22" s="5"/>
      <c r="H22" s="5"/>
      <c r="I22" s="5"/>
      <c r="J22" s="13"/>
      <c r="K22" s="5"/>
    </row>
    <row r="23" spans="2:11" ht="22.5" customHeight="1" thickBot="1">
      <c r="B23" s="2" t="s">
        <v>117</v>
      </c>
      <c r="D23" s="16">
        <f>SUM(D13:D21)</f>
        <v>190719</v>
      </c>
      <c r="E23" s="16">
        <f>SUM(E13:E21)</f>
        <v>70945</v>
      </c>
      <c r="F23" s="16">
        <f>SUM(F13:F21)</f>
        <v>-3007</v>
      </c>
      <c r="G23" s="5"/>
      <c r="H23" s="16">
        <f>SUM(H13:H21)</f>
        <v>31468</v>
      </c>
      <c r="I23" s="5"/>
      <c r="J23" s="16">
        <f>SUM(J13:J21)</f>
        <v>290125</v>
      </c>
      <c r="K23" s="5"/>
    </row>
    <row r="24" spans="4:11" ht="17.25" customHeight="1" thickTop="1">
      <c r="D24" s="5"/>
      <c r="E24" s="5"/>
      <c r="F24" s="5"/>
      <c r="G24" s="5"/>
      <c r="H24" s="5"/>
      <c r="I24" s="5"/>
      <c r="J24" s="5"/>
      <c r="K24" s="5"/>
    </row>
    <row r="25" spans="4:11" s="20" customFormat="1" ht="17.25" customHeight="1">
      <c r="D25" s="11"/>
      <c r="E25" s="11"/>
      <c r="F25" s="11"/>
      <c r="G25" s="11"/>
      <c r="H25" s="11"/>
      <c r="I25" s="11"/>
      <c r="J25" s="11"/>
      <c r="K25" s="11"/>
    </row>
    <row r="26" spans="2:11" ht="17.25" customHeight="1">
      <c r="B26" s="2" t="s">
        <v>91</v>
      </c>
      <c r="D26" s="5">
        <v>190719</v>
      </c>
      <c r="E26" s="5">
        <v>70945</v>
      </c>
      <c r="F26" s="5">
        <v>-1887</v>
      </c>
      <c r="G26" s="5"/>
      <c r="H26" s="5">
        <v>2627</v>
      </c>
      <c r="I26" s="5"/>
      <c r="J26" s="5">
        <f>SUM(D26:H26)</f>
        <v>262404</v>
      </c>
      <c r="K26" s="5"/>
    </row>
    <row r="27" spans="2:11" ht="17.25" customHeight="1">
      <c r="B27" s="2"/>
      <c r="D27" s="5"/>
      <c r="E27" s="5"/>
      <c r="F27" s="5"/>
      <c r="G27" s="5"/>
      <c r="H27" s="5"/>
      <c r="I27" s="5"/>
      <c r="J27" s="5"/>
      <c r="K27" s="5"/>
    </row>
    <row r="28" spans="2:11" ht="17.25" customHeight="1">
      <c r="B28" s="20" t="s">
        <v>54</v>
      </c>
      <c r="D28" s="5">
        <v>0</v>
      </c>
      <c r="E28" s="5">
        <v>0</v>
      </c>
      <c r="F28" s="5">
        <v>-447</v>
      </c>
      <c r="G28" s="5"/>
      <c r="H28" s="5">
        <v>0</v>
      </c>
      <c r="I28" s="5"/>
      <c r="J28" s="5">
        <f>SUM(D28:H28)</f>
        <v>-447</v>
      </c>
      <c r="K28" s="5"/>
    </row>
    <row r="29" spans="2:11" ht="17.25" customHeight="1">
      <c r="B29" s="2"/>
      <c r="D29" s="5"/>
      <c r="E29" s="5"/>
      <c r="F29" s="5"/>
      <c r="G29" s="5"/>
      <c r="H29" s="5"/>
      <c r="I29" s="5"/>
      <c r="J29" s="5"/>
      <c r="K29" s="5"/>
    </row>
    <row r="30" spans="2:11" ht="17.25" customHeight="1">
      <c r="B30" s="1" t="s">
        <v>110</v>
      </c>
      <c r="D30" s="5"/>
      <c r="E30" s="5"/>
      <c r="F30" s="5"/>
      <c r="G30" s="5"/>
      <c r="H30" s="5"/>
      <c r="I30" s="5"/>
      <c r="J30" s="5"/>
      <c r="K30" s="5"/>
    </row>
    <row r="31" spans="2:11" ht="17.25" customHeight="1">
      <c r="B31" s="21" t="s">
        <v>101</v>
      </c>
      <c r="C31" s="20" t="s">
        <v>97</v>
      </c>
      <c r="D31" s="5">
        <v>50000</v>
      </c>
      <c r="E31" s="5">
        <f>30000-14500-25</f>
        <v>15475</v>
      </c>
      <c r="F31" s="5">
        <v>0</v>
      </c>
      <c r="G31" s="5"/>
      <c r="H31" s="5">
        <v>0</v>
      </c>
      <c r="I31" s="5"/>
      <c r="J31" s="5">
        <f>SUM(D31:H31)</f>
        <v>65475</v>
      </c>
      <c r="K31" s="5"/>
    </row>
    <row r="32" spans="2:11" ht="17.25" customHeight="1">
      <c r="B32" s="21"/>
      <c r="C32" s="20"/>
      <c r="D32" s="5"/>
      <c r="E32" s="5"/>
      <c r="F32" s="5"/>
      <c r="G32" s="5"/>
      <c r="H32" s="5"/>
      <c r="I32" s="5"/>
      <c r="J32" s="5"/>
      <c r="K32" s="5"/>
    </row>
    <row r="33" spans="2:11" ht="17.25" customHeight="1">
      <c r="B33" s="20" t="s">
        <v>120</v>
      </c>
      <c r="C33" s="20"/>
      <c r="D33" s="5"/>
      <c r="E33" s="5"/>
      <c r="F33" s="5"/>
      <c r="G33" s="5"/>
      <c r="H33" s="5">
        <v>-866</v>
      </c>
      <c r="I33" s="5"/>
      <c r="J33" s="5">
        <f>SUM(D33:H33)</f>
        <v>-866</v>
      </c>
      <c r="K33" s="5"/>
    </row>
    <row r="34" spans="4:11" s="20" customFormat="1" ht="17.25" customHeight="1">
      <c r="D34" s="11"/>
      <c r="E34" s="11"/>
      <c r="F34" s="11"/>
      <c r="G34" s="11"/>
      <c r="H34" s="11"/>
      <c r="I34" s="11"/>
      <c r="J34" s="11"/>
      <c r="K34" s="11"/>
    </row>
    <row r="35" spans="2:11" s="20" customFormat="1" ht="15.75">
      <c r="B35" s="1" t="s">
        <v>109</v>
      </c>
      <c r="C35" s="1"/>
      <c r="D35" s="11">
        <v>0</v>
      </c>
      <c r="E35" s="11">
        <v>0</v>
      </c>
      <c r="F35" s="11">
        <v>0</v>
      </c>
      <c r="G35" s="11"/>
      <c r="H35" s="11">
        <f>PL!H28</f>
        <v>541</v>
      </c>
      <c r="I35" s="11"/>
      <c r="J35" s="5">
        <f>SUM(D35:H35)</f>
        <v>541</v>
      </c>
      <c r="K35" s="11"/>
    </row>
    <row r="36" spans="4:11" s="20" customFormat="1" ht="15.75">
      <c r="D36" s="11"/>
      <c r="E36" s="11"/>
      <c r="F36" s="11"/>
      <c r="G36" s="11"/>
      <c r="H36" s="11"/>
      <c r="I36" s="11"/>
      <c r="J36" s="11"/>
      <c r="K36" s="11"/>
    </row>
    <row r="37" spans="2:11" s="20" customFormat="1" ht="24.75" customHeight="1" thickBot="1">
      <c r="B37" s="2" t="s">
        <v>118</v>
      </c>
      <c r="D37" s="16">
        <f>SUM(D26:D35)</f>
        <v>240719</v>
      </c>
      <c r="E37" s="16">
        <f>SUM(E26:E35)</f>
        <v>86420</v>
      </c>
      <c r="F37" s="16">
        <f>SUM(F26:F35)</f>
        <v>-2334</v>
      </c>
      <c r="G37" s="11"/>
      <c r="H37" s="16">
        <f>SUM(H26:H35)</f>
        <v>2302</v>
      </c>
      <c r="I37" s="11"/>
      <c r="J37" s="16">
        <f>SUM(J26:J35)</f>
        <v>327107</v>
      </c>
      <c r="K37" s="11"/>
    </row>
    <row r="38" ht="16.5" thickTop="1">
      <c r="K38" s="5"/>
    </row>
    <row r="39" ht="15.75">
      <c r="K39" s="5"/>
    </row>
    <row r="40" ht="15.75">
      <c r="K40" s="5"/>
    </row>
    <row r="41" ht="15.75">
      <c r="K41" s="5"/>
    </row>
    <row r="42" ht="15.75">
      <c r="K42" s="5"/>
    </row>
    <row r="43" ht="15.75"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2:11" ht="15.75">
      <c r="B45" s="15" t="s">
        <v>73</v>
      </c>
      <c r="D45" s="5"/>
      <c r="E45" s="5"/>
      <c r="F45" s="5"/>
      <c r="G45" s="5"/>
      <c r="H45" s="5"/>
      <c r="I45" s="5"/>
      <c r="J45" s="5"/>
      <c r="K45" s="5"/>
    </row>
    <row r="46" spans="2:11" ht="15.75">
      <c r="B46" s="15" t="s">
        <v>90</v>
      </c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  <row r="55" spans="4:11" ht="15.75">
      <c r="D55" s="5"/>
      <c r="E55" s="5"/>
      <c r="F55" s="5"/>
      <c r="G55" s="5"/>
      <c r="H55" s="5"/>
      <c r="I55" s="5"/>
      <c r="J55" s="5"/>
      <c r="K55" s="5"/>
    </row>
    <row r="56" spans="4:11" ht="15.75">
      <c r="D56" s="5"/>
      <c r="E56" s="5"/>
      <c r="F56" s="5"/>
      <c r="G56" s="5"/>
      <c r="H56" s="5"/>
      <c r="I56" s="5"/>
      <c r="J56" s="5"/>
      <c r="K56" s="5"/>
    </row>
    <row r="57" spans="4:11" ht="15.75">
      <c r="D57" s="5"/>
      <c r="E57" s="5"/>
      <c r="F57" s="5"/>
      <c r="G57" s="5"/>
      <c r="H57" s="5"/>
      <c r="I57" s="5"/>
      <c r="J57" s="5"/>
      <c r="K57" s="5"/>
    </row>
    <row r="58" spans="4:11" ht="15.75">
      <c r="D58" s="5"/>
      <c r="E58" s="5"/>
      <c r="F58" s="5"/>
      <c r="G58" s="5"/>
      <c r="H58" s="5"/>
      <c r="I58" s="5"/>
      <c r="J58" s="5"/>
      <c r="K58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workbookViewId="0" topLeftCell="A21">
      <selection activeCell="C46" sqref="C46"/>
    </sheetView>
  </sheetViews>
  <sheetFormatPr defaultColWidth="9.140625" defaultRowHeight="12.75"/>
  <cols>
    <col min="1" max="1" width="3.8515625" style="23" customWidth="1"/>
    <col min="2" max="2" width="55.7109375" style="23" customWidth="1"/>
    <col min="3" max="3" width="15.140625" style="23" customWidth="1"/>
    <col min="4" max="4" width="6.8515625" style="23" customWidth="1"/>
    <col min="5" max="5" width="12.7109375" style="23" customWidth="1"/>
    <col min="6" max="6" width="11.00390625" style="24" customWidth="1"/>
    <col min="7" max="7" width="9.140625" style="25" customWidth="1"/>
    <col min="8" max="16384" width="9.140625" style="23" customWidth="1"/>
  </cols>
  <sheetData>
    <row r="1" spans="2:4" ht="15">
      <c r="B1" s="22" t="s">
        <v>19</v>
      </c>
      <c r="C1" s="22"/>
      <c r="D1" s="22"/>
    </row>
    <row r="2" spans="2:4" ht="15">
      <c r="B2" s="22" t="s">
        <v>55</v>
      </c>
      <c r="C2" s="22"/>
      <c r="D2" s="22"/>
    </row>
    <row r="3" spans="2:4" ht="15">
      <c r="B3" s="22" t="s">
        <v>111</v>
      </c>
      <c r="C3" s="22"/>
      <c r="D3" s="22"/>
    </row>
    <row r="4" spans="2:6" ht="15">
      <c r="B4" s="26" t="s">
        <v>0</v>
      </c>
      <c r="F4" s="27"/>
    </row>
    <row r="5" spans="2:6" ht="15">
      <c r="B5" s="26"/>
      <c r="C5" s="28"/>
      <c r="D5" s="22"/>
      <c r="E5" s="28"/>
      <c r="F5" s="27"/>
    </row>
    <row r="6" spans="2:6" ht="15">
      <c r="B6" s="26"/>
      <c r="C6" s="28" t="s">
        <v>121</v>
      </c>
      <c r="D6" s="22"/>
      <c r="E6" s="28" t="s">
        <v>121</v>
      </c>
      <c r="F6" s="27"/>
    </row>
    <row r="7" spans="3:6" ht="15">
      <c r="C7" s="28" t="s">
        <v>123</v>
      </c>
      <c r="E7" s="28" t="s">
        <v>122</v>
      </c>
      <c r="F7" s="27"/>
    </row>
    <row r="8" spans="3:6" ht="15">
      <c r="C8" s="28" t="s">
        <v>11</v>
      </c>
      <c r="E8" s="28" t="s">
        <v>11</v>
      </c>
      <c r="F8" s="27"/>
    </row>
    <row r="9" spans="2:5" ht="15">
      <c r="B9" s="22" t="s">
        <v>63</v>
      </c>
      <c r="C9" s="22"/>
      <c r="D9" s="22"/>
      <c r="E9" s="22"/>
    </row>
    <row r="10" spans="2:7" ht="15">
      <c r="B10" s="23" t="s">
        <v>59</v>
      </c>
      <c r="C10" s="29">
        <v>151466</v>
      </c>
      <c r="D10" s="30"/>
      <c r="E10" s="29">
        <v>141715</v>
      </c>
      <c r="G10" s="31"/>
    </row>
    <row r="11" spans="2:7" ht="15">
      <c r="B11" s="23" t="s">
        <v>60</v>
      </c>
      <c r="C11" s="29">
        <v>-136052</v>
      </c>
      <c r="D11" s="30"/>
      <c r="E11" s="29">
        <v>-130160</v>
      </c>
      <c r="G11" s="31"/>
    </row>
    <row r="12" spans="2:7" ht="15">
      <c r="B12" s="23" t="s">
        <v>56</v>
      </c>
      <c r="C12" s="29">
        <v>-6139</v>
      </c>
      <c r="D12" s="30"/>
      <c r="E12" s="29">
        <v>-3795</v>
      </c>
      <c r="G12" s="31"/>
    </row>
    <row r="13" spans="2:7" ht="15">
      <c r="B13" s="23" t="s">
        <v>125</v>
      </c>
      <c r="C13" s="29">
        <v>-356</v>
      </c>
      <c r="D13" s="30"/>
      <c r="E13" s="29">
        <v>-3511</v>
      </c>
      <c r="G13" s="31"/>
    </row>
    <row r="14" spans="3:7" ht="15">
      <c r="C14" s="29"/>
      <c r="D14" s="30"/>
      <c r="E14" s="29"/>
      <c r="G14" s="31"/>
    </row>
    <row r="15" spans="2:7" ht="15" customHeight="1">
      <c r="B15" s="26" t="s">
        <v>94</v>
      </c>
      <c r="C15" s="32">
        <f>SUM(C10:C13)</f>
        <v>8919</v>
      </c>
      <c r="D15" s="33"/>
      <c r="E15" s="32">
        <f>SUM(E10:E13)</f>
        <v>4249</v>
      </c>
      <c r="G15" s="31"/>
    </row>
    <row r="16" spans="3:7" ht="15">
      <c r="C16" s="29"/>
      <c r="D16" s="30"/>
      <c r="E16" s="29"/>
      <c r="G16" s="31"/>
    </row>
    <row r="17" spans="2:7" ht="15">
      <c r="B17" s="22" t="s">
        <v>64</v>
      </c>
      <c r="C17" s="34"/>
      <c r="D17" s="35"/>
      <c r="E17" s="34"/>
      <c r="G17" s="31"/>
    </row>
    <row r="18" spans="2:7" ht="15">
      <c r="B18" s="23" t="s">
        <v>61</v>
      </c>
      <c r="C18" s="29">
        <f>-389-100</f>
        <v>-489</v>
      </c>
      <c r="D18" s="30"/>
      <c r="E18" s="29">
        <v>-457</v>
      </c>
      <c r="G18" s="31"/>
    </row>
    <row r="19" spans="2:7" ht="15">
      <c r="B19" s="23" t="s">
        <v>81</v>
      </c>
      <c r="C19" s="29">
        <v>12299</v>
      </c>
      <c r="D19" s="30"/>
      <c r="E19" s="29">
        <v>451</v>
      </c>
      <c r="G19" s="31"/>
    </row>
    <row r="20" spans="2:7" ht="15">
      <c r="B20" s="23" t="s">
        <v>100</v>
      </c>
      <c r="C20" s="29">
        <v>-4730</v>
      </c>
      <c r="D20" s="30"/>
      <c r="E20" s="29">
        <v>0</v>
      </c>
      <c r="G20" s="31"/>
    </row>
    <row r="21" spans="2:7" ht="15">
      <c r="B21" s="23" t="s">
        <v>88</v>
      </c>
      <c r="C21" s="29">
        <v>124</v>
      </c>
      <c r="D21" s="30"/>
      <c r="E21" s="29">
        <v>304</v>
      </c>
      <c r="G21" s="31"/>
    </row>
    <row r="22" spans="2:7" ht="15">
      <c r="B22" s="23" t="s">
        <v>57</v>
      </c>
      <c r="C22" s="29">
        <v>48</v>
      </c>
      <c r="D22" s="30"/>
      <c r="E22" s="29">
        <v>15</v>
      </c>
      <c r="G22" s="31"/>
    </row>
    <row r="23" spans="2:7" ht="15">
      <c r="B23" s="23" t="s">
        <v>99</v>
      </c>
      <c r="C23" s="29">
        <v>0</v>
      </c>
      <c r="D23" s="30"/>
      <c r="E23" s="29">
        <v>-579</v>
      </c>
      <c r="G23" s="31"/>
    </row>
    <row r="24" spans="3:7" ht="15">
      <c r="C24" s="29"/>
      <c r="D24" s="30"/>
      <c r="G24" s="31"/>
    </row>
    <row r="25" spans="2:7" ht="17.25" customHeight="1">
      <c r="B25" s="26" t="s">
        <v>126</v>
      </c>
      <c r="C25" s="32">
        <f>SUM(C18:C24)</f>
        <v>7252</v>
      </c>
      <c r="D25" s="33"/>
      <c r="E25" s="32">
        <f>SUM(E18:E24)</f>
        <v>-266</v>
      </c>
      <c r="G25" s="31"/>
    </row>
    <row r="26" spans="3:7" ht="15">
      <c r="C26" s="29"/>
      <c r="D26" s="30"/>
      <c r="G26" s="31"/>
    </row>
    <row r="27" spans="2:7" ht="15">
      <c r="B27" s="22" t="s">
        <v>62</v>
      </c>
      <c r="C27" s="34"/>
      <c r="D27" s="35"/>
      <c r="E27" s="29"/>
      <c r="G27" s="31"/>
    </row>
    <row r="28" spans="2:7" ht="15">
      <c r="B28" s="23" t="s">
        <v>82</v>
      </c>
      <c r="C28" s="29">
        <v>-13739</v>
      </c>
      <c r="D28" s="30"/>
      <c r="E28" s="29">
        <v>-15767</v>
      </c>
      <c r="G28" s="31"/>
    </row>
    <row r="29" spans="2:7" ht="15">
      <c r="B29" s="23" t="s">
        <v>84</v>
      </c>
      <c r="C29" s="29">
        <v>-5449</v>
      </c>
      <c r="D29" s="30"/>
      <c r="E29" s="29">
        <v>-913</v>
      </c>
      <c r="G29" s="31"/>
    </row>
    <row r="30" spans="2:7" ht="15">
      <c r="B30" s="23" t="s">
        <v>124</v>
      </c>
      <c r="C30" s="29">
        <v>-867</v>
      </c>
      <c r="D30" s="30"/>
      <c r="E30" s="29">
        <v>-2746</v>
      </c>
      <c r="G30" s="31"/>
    </row>
    <row r="31" spans="3:7" ht="15">
      <c r="C31" s="29"/>
      <c r="D31" s="30"/>
      <c r="G31" s="31"/>
    </row>
    <row r="32" spans="2:7" ht="18" customHeight="1">
      <c r="B32" s="26" t="s">
        <v>102</v>
      </c>
      <c r="C32" s="32">
        <f>SUM(C28:C31)</f>
        <v>-20055</v>
      </c>
      <c r="D32" s="33"/>
      <c r="E32" s="32">
        <f>SUM(E28:E31)</f>
        <v>-19426</v>
      </c>
      <c r="G32" s="31"/>
    </row>
    <row r="33" spans="2:7" ht="18.75" customHeight="1">
      <c r="B33" s="23" t="s">
        <v>83</v>
      </c>
      <c r="C33" s="29">
        <v>-93</v>
      </c>
      <c r="D33" s="30"/>
      <c r="E33" s="29">
        <v>-136</v>
      </c>
      <c r="G33" s="31"/>
    </row>
    <row r="34" spans="3:7" ht="15">
      <c r="C34" s="29"/>
      <c r="D34" s="30"/>
      <c r="G34" s="31"/>
    </row>
    <row r="35" spans="2:7" ht="15">
      <c r="B35" s="36" t="s">
        <v>93</v>
      </c>
      <c r="C35" s="29">
        <f>+C15+C25+C32+C33</f>
        <v>-3977</v>
      </c>
      <c r="D35" s="37"/>
      <c r="E35" s="29">
        <f>+E15+E25+E32+E33</f>
        <v>-15579</v>
      </c>
      <c r="G35" s="31"/>
    </row>
    <row r="36" spans="2:7" ht="18" customHeight="1">
      <c r="B36" s="36" t="s">
        <v>66</v>
      </c>
      <c r="C36" s="29">
        <v>2948</v>
      </c>
      <c r="D36" s="37"/>
      <c r="E36" s="29">
        <v>7640</v>
      </c>
      <c r="G36" s="31"/>
    </row>
    <row r="37" spans="2:7" ht="21" customHeight="1" thickBot="1">
      <c r="B37" s="36" t="s">
        <v>67</v>
      </c>
      <c r="C37" s="38">
        <f>SUM(C35:C36)</f>
        <v>-1029</v>
      </c>
      <c r="D37" s="37"/>
      <c r="E37" s="38">
        <f>SUM(E35:E36)</f>
        <v>-7939</v>
      </c>
      <c r="G37" s="31"/>
    </row>
    <row r="38" spans="2:7" ht="15.75" thickTop="1">
      <c r="B38" s="39"/>
      <c r="C38" s="40"/>
      <c r="D38" s="41"/>
      <c r="E38" s="40"/>
      <c r="G38" s="31"/>
    </row>
    <row r="39" spans="2:7" ht="15">
      <c r="B39" s="42" t="s">
        <v>65</v>
      </c>
      <c r="C39" s="43"/>
      <c r="D39" s="44"/>
      <c r="E39" s="43"/>
      <c r="G39" s="45"/>
    </row>
    <row r="40" spans="2:7" ht="15">
      <c r="B40" s="23" t="s">
        <v>68</v>
      </c>
      <c r="C40" s="29">
        <v>18170</v>
      </c>
      <c r="D40" s="30"/>
      <c r="E40" s="46">
        <v>12797</v>
      </c>
      <c r="G40" s="31"/>
    </row>
    <row r="41" spans="2:7" ht="15">
      <c r="B41" s="23" t="s">
        <v>69</v>
      </c>
      <c r="C41" s="29">
        <v>4230</v>
      </c>
      <c r="D41" s="30"/>
      <c r="E41" s="29">
        <v>2178</v>
      </c>
      <c r="G41" s="31"/>
    </row>
    <row r="42" spans="2:7" ht="15">
      <c r="B42" s="23" t="s">
        <v>70</v>
      </c>
      <c r="C42" s="29">
        <v>-23429</v>
      </c>
      <c r="D42" s="30"/>
      <c r="E42" s="29">
        <v>-22914</v>
      </c>
      <c r="G42" s="31"/>
    </row>
    <row r="43" spans="3:7" ht="21.75" customHeight="1" thickBot="1">
      <c r="C43" s="38">
        <f>SUM(C40:C42)</f>
        <v>-1029</v>
      </c>
      <c r="D43" s="30"/>
      <c r="E43" s="38">
        <f>SUM(E40:E42)</f>
        <v>-7939</v>
      </c>
      <c r="G43" s="31"/>
    </row>
    <row r="44" ht="15.75" thickTop="1">
      <c r="C44" s="46"/>
    </row>
    <row r="46" spans="3:4" ht="15">
      <c r="C46" s="26"/>
      <c r="D46" s="26"/>
    </row>
    <row r="47" spans="2:4" ht="15">
      <c r="B47" s="26" t="s">
        <v>74</v>
      </c>
      <c r="C47" s="26"/>
      <c r="D47" s="26"/>
    </row>
    <row r="48" ht="15">
      <c r="B48" s="26" t="s">
        <v>95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sclim</cp:lastModifiedBy>
  <cp:lastPrinted>2005-11-18T09:50:07Z</cp:lastPrinted>
  <dcterms:created xsi:type="dcterms:W3CDTF">2001-05-15T09:39:25Z</dcterms:created>
  <dcterms:modified xsi:type="dcterms:W3CDTF">2005-11-18T09:50:15Z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